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ASA CULTURA 3ER INFORME 2024\CASA CULTURA 3ER INFORME 2024\INFORMACION CONTABLE\"/>
    </mc:Choice>
  </mc:AlternateContent>
  <xr:revisionPtr revIDLastSave="0" documentId="13_ncr:1_{37605857-E100-455B-9912-C284CB3500F9}" xr6:coauthVersionLast="47" xr6:coauthVersionMax="47" xr10:uidLastSave="{00000000-0000-0000-0000-000000000000}"/>
  <bookViews>
    <workbookView xWindow="28680" yWindow="-120" windowWidth="29040" windowHeight="1572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<sst xmlns="http://schemas.openxmlformats.org/spreadsheetml/2006/main" count="859" uniqueCount="603">
  <si>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</si>
  <si>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</si>
  <si>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</si>
  <si>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</si>
  <si>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</si>
  <si>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</si>
  <si>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</si>
  <si>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</si>
  <si>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</si>
  <si>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</si>
  <si>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</si>
  <si>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</si>
  <si>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</si>
  <si>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</si>
  <si>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</si>
  <si>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</si>
  <si>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</si>
  <si>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</si>
  <si>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</si>
  <si>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</si>
  <si>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</si>
  <si>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</si>
  <si>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</si>
  <si>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</si>
  <si>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</si>
  <si>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</si>
  <si>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</si>
  <si>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</si>
  <si>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</si>
  <si>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</si>
  <si>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</si>
  <si>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</si>
  <si>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</si>
  <si>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</si>
  <si>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</si>
  <si>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</si>
  <si>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</si>
  <si>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</si>
  <si>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</si>
  <si>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</si>
  <si>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</si>
  <si>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</si>
  <si>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</si>
  <si>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</si>
  <si>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</si>
  <si>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</si>
  <si>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</si>
  <si>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</si>
  <si>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</si>
  <si>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</si>
  <si>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</si>
  <si>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</si>
  <si>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</si>
  <si>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</si>
  <si>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</si>
  <si>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</si>
  <si>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</si>
  <si>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</si>
  <si>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</si>
  <si>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</si>
  <si>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</si>
  <si>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</si>
  <si>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</si>
  <si>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</si>
  <si>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</si>
  <si>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</si>
  <si>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</si>
  <si>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</si>
  <si>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</si>
  <si>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</si>
  <si>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</si>
  <si>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</si>
  <si>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</si>
  <si>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</si>
  <si>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</si>
  <si>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</si>
  <si>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</si>
  <si>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</si>
  <si>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</si>
  <si>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</si>
  <si>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</si>
  <si>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</si>
  <si>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</si>
  <si>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</si>
  <si>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</si>
  <si>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</si>
  <si>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</si>
  <si>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</si>
  <si>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</si>
  <si>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</si>
  <si>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</si>
  <si>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</si>
  <si>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</si>
  <si>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</si>
  <si>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</si>
  <si>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</si>
  <si>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</si>
  <si>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</si>
  <si>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</si>
  <si>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</si>
  <si>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</si>
  <si>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</si>
  <si>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</si>
  <si>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</si>
  <si>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</si>
  <si>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</si>
  <si>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</si>
  <si>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</si>
  <si>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</si>
  <si>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</si>
  <si>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</si>
  <si>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</si>
  <si>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</si>
  <si>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</si>
  <si>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</si>
  <si>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</si>
  <si>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</si>
  <si>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</si>
  <si>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</si>
  <si>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</si>
  <si>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</si>
  <si>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</si>
  <si>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</si>
  <si>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</si>
  <si>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</si>
  <si>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</si>
  <si>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</si>
  <si>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</si>
  <si>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</si>
  <si>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</si>
  <si>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</si>
  <si>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</si>
  <si>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</si>
  <si>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</si>
  <si>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</si>
  <si>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</si>
  <si>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</si>
  <si>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</si>
  <si>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</si>
  <si>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</si>
  <si>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</si>
  <si>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</si>
  <si>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</si>
  <si>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</si>
  <si>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</si>
  <si>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</si>
  <si>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</si>
  <si>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</si>
  <si>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</si>
  <si>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</si>
  <si>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</si>
  <si>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</si>
  <si>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</si>
  <si>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</si>
  <si>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</si>
  <si>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</si>
  <si>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</si>
  <si>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</si>
  <si>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</si>
  <si>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</si>
  <si>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</si>
  <si>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</si>
  <si>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</si>
  <si>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</si>
  <si>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</si>
  <si>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</si>
  <si>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</si>
  <si>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</si>
  <si>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</si>
  <si>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</si>
  <si>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</si>
  <si>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</si>
  <si>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</si>
  <si>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</si>
  <si>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</si>
  <si>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</si>
  <si>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</si>
  <si>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</si>
  <si>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</si>
  <si>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</si>
  <si>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</si>
  <si>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</si>
  <si>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</si>
  <si>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</si>
  <si>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</si>
  <si>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</si>
  <si>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</si>
  <si>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</si>
  <si>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</si>
  <si>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</si>
  <si>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</si>
  <si>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</si>
  <si>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</si>
  <si>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</si>
  <si>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</si>
  <si>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</si>
  <si>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</si>
  <si>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</si>
  <si>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</si>
  <si>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</si>
  <si>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</si>
  <si>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</si>
  <si>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</si>
  <si>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</si>
  <si>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</si>
  <si>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</si>
  <si>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</si>
  <si>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</si>
  <si>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</si>
  <si>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</si>
  <si>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</si>
  <si>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</si>
  <si>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</si>
  <si>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</si>
  <si>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</si>
  <si>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</si>
  <si>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</si>
  <si>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</si>
  <si>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</si>
  <si>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</si>
  <si>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</si>
  <si>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</si>
  <si>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</si>
  <si>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</si>
  <si>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</si>
  <si>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</si>
  <si>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</si>
  <si>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</si>
  <si>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</si>
  <si>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</si>
  <si>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</si>
  <si>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</si>
  <si>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</si>
  <si>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</si>
  <si>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</si>
  <si>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</si>
  <si>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</si>
  <si>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</si>
  <si>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</si>
  <si>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</si>
  <si>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</si>
  <si>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</si>
  <si>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</si>
  <si>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</si>
  <si>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</si>
  <si>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</si>
  <si>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</si>
  <si>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</si>
  <si>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</si>
  <si>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</si>
  <si>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</si>
  <si>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</si>
  <si>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</si>
  <si>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</si>
  <si>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</si>
  <si>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</si>
  <si>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</si>
  <si>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</si>
  <si>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</si>
  <si>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</si>
  <si>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</si>
  <si>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</si>
  <si>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</si>
  <si>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</si>
  <si>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</si>
  <si>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</si>
  <si>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</si>
  <si>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</si>
  <si>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</si>
  <si>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</si>
  <si>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</si>
  <si>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</si>
  <si>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</si>
  <si>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</si>
  <si>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</si>
  <si>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</si>
  <si>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</si>
  <si>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</si>
  <si>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</si>
  <si>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</si>
  <si>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</si>
  <si>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</si>
  <si>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</si>
  <si>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</si>
  <si>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</si>
  <si>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</si>
  <si>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</si>
  <si>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</si>
  <si>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</si>
  <si>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</si>
  <si>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</si>
  <si>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</si>
  <si>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</si>
  <si>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</si>
  <si>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</si>
  <si>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</si>
  <si>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</si>
  <si>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</si>
  <si>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</si>
  <si>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</si>
  <si>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</si>
  <si>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</si>
  <si>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</si>
  <si>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</si>
  <si>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</si>
  <si>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</si>
  <si>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</si>
  <si>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</si>
  <si>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</si>
  <si>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</si>
  <si>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</si>
  <si>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</si>
  <si>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</si>
  <si>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</si>
  <si>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</si>
  <si>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</si>
  <si>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</si>
  <si>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</si>
  <si>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</si>
  <si>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</si>
  <si>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</si>
  <si>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</si>
  <si>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</si>
  <si>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</si>
  <si>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</si>
  <si>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</si>
  <si>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</si>
  <si>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</si>
  <si>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</si>
  <si>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</si>
  <si>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</si>
  <si>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</si>
  <si>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</si>
  <si>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</si>
  <si>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</si>
  <si>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</si>
  <si>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</si>
  <si>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</si>
  <si>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</si>
  <si>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</si>
  <si>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</si>
  <si>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</si>
  <si>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</si>
  <si>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</si>
  <si>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</si>
  <si>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</si>
  <si>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</si>
  <si>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</si>
  <si>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</si>
  <si>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</si>
  <si>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</si>
  <si>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</si>
  <si>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</si>
  <si>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</si>
  <si>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</si>
  <si>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</si>
  <si>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</si>
  <si>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</si>
  <si>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</si>
  <si>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</si>
  <si>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</si>
  <si>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</si>
  <si>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</si>
  <si>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</si>
  <si>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</si>
  <si>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</si>
  <si>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</si>
  <si>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</si>
  <si>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</si>
  <si>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</si>
  <si>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</si>
  <si>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</si>
  <si>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</si>
  <si>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</si>
  <si>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</si>
  <si>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</si>
  <si>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</si>
  <si>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</si>
  <si>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</si>
  <si>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</si>
  <si>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</si>
  <si>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</si>
  <si>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</si>
  <si>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</si>
  <si>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</si>
  <si>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</si>
  <si>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</si>
  <si>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</si>
  <si>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</si>
  <si>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</si>
  <si>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</si>
  <si>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</si>
  <si>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</si>
  <si>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</si>
  <si>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</si>
  <si>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</si>
  <si>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</si>
  <si>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</si>
  <si>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</si>
  <si>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</si>
  <si>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</si>
  <si>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</si>
  <si>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</si>
  <si>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</si>
  <si>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</si>
  <si>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</si>
  <si>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</si>
  <si>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</si>
  <si>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</si>
  <si>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</si>
  <si>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</si>
  <si>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</si>
  <si>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</si>
  <si>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</si>
  <si>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</si>
  <si>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</si>
  <si>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</si>
  <si>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</si>
  <si>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</si>
  <si>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</si>
  <si>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</si>
  <si>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</si>
  <si>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</si>
  <si>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</si>
  <si>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</si>
  <si>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</si>
  <si>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</si>
  <si>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</si>
  <si>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</si>
  <si>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</si>
  <si>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</si>
  <si>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</si>
  <si>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</si>
  <si>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</si>
  <si>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</si>
  <si>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</si>
  <si>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</si>
  <si>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</si>
  <si>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</si>
  <si>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</si>
  <si>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</si>
  <si>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</si>
  <si>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</si>
  <si>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</si>
  <si>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</si>
  <si>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</si>
  <si>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</si>
  <si>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</si>
  <si>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</si>
  <si>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</si>
  <si>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</si>
  <si>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</si>
  <si>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</si>
  <si>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</si>
  <si>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</si>
  <si>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</si>
  <si>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</si>
  <si>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</si>
  <si>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</si>
  <si>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</si>
  <si>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</si>
  <si>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</si>
  <si>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</si>
  <si>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</si>
  <si>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</si>
  <si>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</si>
  <si>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</si>
  <si>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</si>
  <si>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</si>
  <si>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</si>
  <si>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</si>
  <si>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</si>
  <si>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</si>
  <si>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</si>
  <si>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</si>
  <si>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</si>
  <si>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</si>
  <si>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</si>
  <si>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</si>
  <si>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</si>
  <si>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</si>
  <si>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</si>
  <si>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</si>
  <si>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</si>
  <si>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</si>
  <si>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</si>
  <si>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</si>
  <si>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</si>
  <si>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</si>
  <si>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</si>
  <si>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</si>
  <si>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</si>
  <si>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</si>
  <si>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</si>
  <si>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</si>
  <si>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</si>
  <si>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</si>
  <si>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</si>
  <si>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</si>
  <si>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</si>
  <si>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</si>
  <si>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</si>
  <si>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</si>
  <si>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</si>
  <si>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</si>
  <si>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</si>
  <si>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</si>
  <si>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</si>
  <si>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</si>
  <si>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</si>
  <si>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</si>
  <si>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</si>
  <si>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</si>
  <si>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</si>
  <si>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</si>
  <si>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</si>
  <si>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</si>
  <si>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</si>
  <si>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</si>
  <si>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</si>
  <si>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</si>
  <si>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</si>
  <si>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</si>
  <si>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</si>
  <si>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</si>
  <si>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</si>
  <si>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</si>
  <si>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</si>
  <si>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</si>
  <si>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</si>
  <si>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</si>
  <si>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</si>
  <si>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</si>
  <si>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</si>
  <si>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</si>
  <si>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</si>
  <si>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</si>
  <si>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</si>
  <si>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</si>
  <si>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</si>
  <si>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</si>
  <si>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</si>
  <si>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</si>
  <si>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</si>
  <si>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</si>
  <si>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</si>
  <si>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</si>
  <si>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</si>
  <si>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</si>
  <si>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</si>
  <si>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</si>
  <si>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</si>
  <si>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</si>
  <si>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</si>
  <si>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</si>
  <si>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</si>
  <si>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</si>
  <si>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</si>
  <si>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</si>
  <si>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</si>
  <si>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</si>
  <si>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</si>
  <si>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</si>
  <si>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</si>
  <si>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</si>
  <si>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</si>
  <si>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</si>
  <si>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</si>
  <si>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</si>
  <si>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</si>
  <si>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</si>
  <si>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</si>
  <si>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</si>
  <si>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</si>
  <si>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</si>
  <si>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</si>
  <si>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</si>
  <si>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</si>
  <si>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</si>
  <si>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</si>
  <si>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</si>
  <si>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</si>
  <si>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</si>
  <si>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</si>
  <si>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</si>
  <si>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</si>
  <si>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</si>
  <si>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</si>
  <si>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</si>
  <si>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</si>
  <si>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</si>
  <si>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</si>
  <si>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</si>
  <si>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</si>
  <si>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</si>
  <si>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</si>
  <si>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</si>
  <si>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</si>
  <si>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</si>
  <si>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</si>
  <si>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Casa de la Cultura Fray Nicolás P. Navarrete del Municipio de Santiago Maravatío, Guanajuato.</t>
  </si>
  <si>
    <t>Del 1 de Enero al 30 de Septiembre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</si>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</sst>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8" fillId="0" borderId="0" xfId="9" applyFont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940D1552-27A5-4627-8939-D076925B6A34}"/>
    <cellStyle name="Millares 2 3" xfId="16" xr:uid="{00000000-0005-0000-0000-000004000000}"/>
    <cellStyle name="Millares 2 3 2" xfId="22" xr:uid="{D506D6B8-7264-4430-8EE2-2D193EEC5934}"/>
    <cellStyle name="Millares 2 4" xfId="20" xr:uid="{D75CD990-3350-42BD-B885-9C6DA50A60EA}"/>
    <cellStyle name="Millares 3" xfId="19" xr:uid="{00000000-0005-0000-0000-000005000000}"/>
    <cellStyle name="Millares 3 2" xfId="25" xr:uid="{C2FB6B4A-A630-4088-A1DB-DC9116085E79}"/>
    <cellStyle name="Millares 4" xfId="17" xr:uid="{00000000-0005-0000-0000-000006000000}"/>
    <cellStyle name="Millares 4 2" xfId="23" xr:uid="{FC8A8AA4-1098-4885-9351-00E823A8C4C9}"/>
    <cellStyle name="Millares 5" xfId="24" xr:uid="{C1A299EC-73F9-4D21-AC3B-5C3F1AF4D872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35" sqref="E3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2" t="s">
        <v>600</v>
      </c>
      <c r="B1" s="163"/>
      <c r="C1" s="115" t="s">
        <v>494</v>
      </c>
      <c r="D1" s="116">
        <v>2024</v>
      </c>
    </row>
    <row r="2" spans="1:4" ht="16.149999999999999" customHeight="1" x14ac:dyDescent="0.2">
      <c r="A2" s="164" t="s">
        <v>493</v>
      </c>
      <c r="B2" s="165"/>
      <c r="C2" s="10" t="s">
        <v>495</v>
      </c>
      <c r="D2" s="117" t="s">
        <v>500</v>
      </c>
    </row>
    <row r="3" spans="1:4" ht="16.149999999999999" customHeight="1" x14ac:dyDescent="0.2">
      <c r="A3" s="166" t="s">
        <v>601</v>
      </c>
      <c r="B3" s="167"/>
      <c r="C3" s="10" t="s">
        <v>496</v>
      </c>
      <c r="D3" s="118">
        <v>3</v>
      </c>
    </row>
    <row r="4" spans="1:4" ht="16.149999999999999" customHeight="1" x14ac:dyDescent="0.2">
      <c r="A4" s="168" t="s">
        <v>515</v>
      </c>
      <c r="B4" s="169"/>
      <c r="C4" s="169"/>
      <c r="D4" s="170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25" right="0.25" top="0.75" bottom="0.75" header="0.3" footer="0.3"/>
  <pageSetup fitToHeight="0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50" zoomScaleNormal="100" workbookViewId="0">
      <selection activeCell="E94" sqref="E94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5" t="s">
        <v>600</v>
      </c>
      <c r="B1" s="165"/>
      <c r="C1" s="165"/>
      <c r="D1" s="10" t="s">
        <v>497</v>
      </c>
      <c r="E1" s="19">
        <v>2024</v>
      </c>
    </row>
    <row r="2" spans="1:5" s="11" customFormat="1" ht="18.95" customHeight="1" x14ac:dyDescent="0.25">
      <c r="A2" s="165" t="s">
        <v>502</v>
      </c>
      <c r="B2" s="165"/>
      <c r="C2" s="165"/>
      <c r="D2" s="10" t="s">
        <v>498</v>
      </c>
      <c r="E2" s="19" t="s">
        <v>500</v>
      </c>
    </row>
    <row r="3" spans="1:5" s="11" customFormat="1" ht="18.95" customHeight="1" x14ac:dyDescent="0.25">
      <c r="A3" s="165" t="s">
        <v>601</v>
      </c>
      <c r="B3" s="165"/>
      <c r="C3" s="165"/>
      <c r="D3" s="10" t="s">
        <v>499</v>
      </c>
      <c r="E3" s="19">
        <v>3</v>
      </c>
    </row>
    <row r="4" spans="1:5" s="11" customFormat="1" ht="18.95" customHeight="1" x14ac:dyDescent="0.25">
      <c r="A4" s="165" t="s">
        <v>515</v>
      </c>
      <c r="B4" s="165"/>
      <c r="C4" s="165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9" t="s">
        <v>275</v>
      </c>
      <c r="E8" s="160" t="s">
        <v>596</v>
      </c>
    </row>
    <row r="9" spans="1:5" x14ac:dyDescent="0.2">
      <c r="A9" s="120">
        <v>4000</v>
      </c>
      <c r="B9" s="119" t="s">
        <v>556</v>
      </c>
      <c r="C9" s="121">
        <f>SUM(C10+C57+C69)</f>
        <v>1573545.5</v>
      </c>
      <c r="D9" s="80"/>
      <c r="E9" s="40"/>
    </row>
    <row r="10" spans="1:5" x14ac:dyDescent="0.2">
      <c r="A10" s="120">
        <v>4100</v>
      </c>
      <c r="B10" s="119" t="s">
        <v>222</v>
      </c>
      <c r="C10" s="121">
        <f>SUM(C11+C21+C27+C30+C36+C39+C48)</f>
        <v>9480</v>
      </c>
      <c r="D10" s="80"/>
      <c r="E10" s="40"/>
    </row>
    <row r="11" spans="1:5" x14ac:dyDescent="0.2">
      <c r="A11" s="120">
        <v>4110</v>
      </c>
      <c r="B11" s="119" t="s">
        <v>223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408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232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237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410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239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411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412</v>
      </c>
      <c r="C36" s="121">
        <f>SUM(C37:C38)</f>
        <v>0</v>
      </c>
      <c r="D36" s="80"/>
      <c r="E36" s="40"/>
    </row>
    <row r="37" spans="1:5" x14ac:dyDescent="0.2">
      <c r="A37" s="41">
        <v>4151</v>
      </c>
      <c r="B37" s="42" t="s">
        <v>412</v>
      </c>
      <c r="C37" s="45">
        <v>0</v>
      </c>
      <c r="D37" s="80"/>
      <c r="E37" s="40"/>
    </row>
    <row r="38" spans="1:5" ht="22.5" x14ac:dyDescent="0.2">
      <c r="A38" s="41">
        <v>4154</v>
      </c>
      <c r="B38" s="43" t="s">
        <v>413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414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415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492</v>
      </c>
      <c r="C48" s="121">
        <f>SUM(C49:C56)</f>
        <v>9480</v>
      </c>
      <c r="D48" s="80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418</v>
      </c>
      <c r="C51" s="45">
        <v>9480</v>
      </c>
      <c r="D51" s="80"/>
      <c r="E51" s="40"/>
    </row>
    <row r="52" spans="1:5" ht="22.5" x14ac:dyDescent="0.2">
      <c r="A52" s="41">
        <v>4174</v>
      </c>
      <c r="B52" s="43" t="s">
        <v>419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420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421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422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423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424</v>
      </c>
      <c r="C57" s="121">
        <f>+C58+C64</f>
        <v>1564065.5</v>
      </c>
      <c r="D57" s="80"/>
      <c r="E57" s="40"/>
    </row>
    <row r="58" spans="1:5" ht="22.5" x14ac:dyDescent="0.2">
      <c r="A58" s="120">
        <v>4210</v>
      </c>
      <c r="B58" s="122" t="s">
        <v>425</v>
      </c>
      <c r="C58" s="121">
        <f>SUM(C59:C63)</f>
        <v>0</v>
      </c>
      <c r="D58" s="80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252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253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254</v>
      </c>
      <c r="C64" s="121">
        <f>SUM(C65:C68)</f>
        <v>1564065.5</v>
      </c>
      <c r="D64" s="80"/>
      <c r="E64" s="40"/>
    </row>
    <row r="65" spans="1:5" x14ac:dyDescent="0.2">
      <c r="A65" s="41">
        <v>4221</v>
      </c>
      <c r="B65" s="42" t="s">
        <v>255</v>
      </c>
      <c r="C65" s="45">
        <v>1564065.5</v>
      </c>
      <c r="D65" s="80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259</v>
      </c>
      <c r="C69" s="121">
        <f>C70+C73+C79+C81+C83</f>
        <v>0</v>
      </c>
      <c r="D69" s="42"/>
      <c r="E69" s="42"/>
    </row>
    <row r="70" spans="1:5" x14ac:dyDescent="0.2">
      <c r="A70" s="123">
        <v>4310</v>
      </c>
      <c r="B70" s="119" t="s">
        <v>260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262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268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269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270</v>
      </c>
      <c r="C83" s="121">
        <f>SUM(C84:C90)</f>
        <v>0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0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23">
        <v>5000</v>
      </c>
      <c r="B94" s="119" t="s">
        <v>276</v>
      </c>
      <c r="C94" s="121">
        <f>C95+C123+C156+C166+C181+C210</f>
        <v>1408724.9500000002</v>
      </c>
      <c r="D94" s="124">
        <v>1</v>
      </c>
      <c r="E94" s="42"/>
    </row>
    <row r="95" spans="1:5" x14ac:dyDescent="0.2">
      <c r="A95" s="123">
        <v>5100</v>
      </c>
      <c r="B95" s="119" t="s">
        <v>277</v>
      </c>
      <c r="C95" s="121">
        <f>C96+C103+C113</f>
        <v>1408724.9500000002</v>
      </c>
      <c r="D95" s="124">
        <f>C95/$C$94</f>
        <v>1</v>
      </c>
      <c r="E95" s="42"/>
    </row>
    <row r="96" spans="1:5" x14ac:dyDescent="0.2">
      <c r="A96" s="123">
        <v>5110</v>
      </c>
      <c r="B96" s="119" t="s">
        <v>278</v>
      </c>
      <c r="C96" s="121">
        <f>SUM(C97:C102)</f>
        <v>1098814.02</v>
      </c>
      <c r="D96" s="124">
        <f t="shared" ref="D96:D159" si="0">C96/$C$94</f>
        <v>0.78000607570697167</v>
      </c>
      <c r="E96" s="42"/>
    </row>
    <row r="97" spans="1:5" x14ac:dyDescent="0.2">
      <c r="A97" s="44">
        <v>5111</v>
      </c>
      <c r="B97" s="42" t="s">
        <v>279</v>
      </c>
      <c r="C97" s="45">
        <v>984133.56</v>
      </c>
      <c r="D97" s="46">
        <f t="shared" si="0"/>
        <v>0.69859880028390209</v>
      </c>
      <c r="E97" s="42"/>
    </row>
    <row r="98" spans="1:5" x14ac:dyDescent="0.2">
      <c r="A98" s="44">
        <v>5112</v>
      </c>
      <c r="B98" s="42" t="s">
        <v>280</v>
      </c>
      <c r="C98" s="45">
        <v>76982</v>
      </c>
      <c r="D98" s="46">
        <f t="shared" si="0"/>
        <v>5.4646579518592323E-2</v>
      </c>
      <c r="E98" s="42"/>
    </row>
    <row r="99" spans="1:5" x14ac:dyDescent="0.2">
      <c r="A99" s="44">
        <v>5113</v>
      </c>
      <c r="B99" s="42" t="s">
        <v>281</v>
      </c>
      <c r="C99" s="45">
        <v>17698.46</v>
      </c>
      <c r="D99" s="46">
        <f t="shared" si="0"/>
        <v>1.2563460312107056E-2</v>
      </c>
      <c r="E99" s="42"/>
    </row>
    <row r="100" spans="1:5" x14ac:dyDescent="0.2">
      <c r="A100" s="44">
        <v>5114</v>
      </c>
      <c r="B100" s="42" t="s">
        <v>282</v>
      </c>
      <c r="C100" s="45">
        <v>0</v>
      </c>
      <c r="D100" s="46">
        <f t="shared" si="0"/>
        <v>0</v>
      </c>
      <c r="E100" s="42"/>
    </row>
    <row r="101" spans="1:5" x14ac:dyDescent="0.2">
      <c r="A101" s="44">
        <v>5115</v>
      </c>
      <c r="B101" s="42" t="s">
        <v>283</v>
      </c>
      <c r="C101" s="45">
        <v>20000</v>
      </c>
      <c r="D101" s="46">
        <f t="shared" si="0"/>
        <v>1.4197235592370247E-2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285</v>
      </c>
      <c r="C103" s="121">
        <f>SUM(C104:C112)</f>
        <v>117121.05</v>
      </c>
      <c r="D103" s="124">
        <f t="shared" si="0"/>
        <v>8.3139756983788768E-2</v>
      </c>
      <c r="E103" s="42"/>
    </row>
    <row r="104" spans="1:5" x14ac:dyDescent="0.2">
      <c r="A104" s="44">
        <v>5121</v>
      </c>
      <c r="B104" s="42" t="s">
        <v>286</v>
      </c>
      <c r="C104" s="45">
        <v>29509.34</v>
      </c>
      <c r="D104" s="46">
        <f t="shared" si="0"/>
        <v>2.0947552607767751E-2</v>
      </c>
      <c r="E104" s="42"/>
    </row>
    <row r="105" spans="1:5" x14ac:dyDescent="0.2">
      <c r="A105" s="44">
        <v>5122</v>
      </c>
      <c r="B105" s="42" t="s">
        <v>287</v>
      </c>
      <c r="C105" s="45">
        <v>39581.129999999997</v>
      </c>
      <c r="D105" s="46">
        <f t="shared" si="0"/>
        <v>2.8097131381111688E-2</v>
      </c>
      <c r="E105" s="42"/>
    </row>
    <row r="106" spans="1:5" x14ac:dyDescent="0.2">
      <c r="A106" s="44">
        <v>5123</v>
      </c>
      <c r="B106" s="42" t="s">
        <v>288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45">
        <v>4865</v>
      </c>
      <c r="D107" s="46">
        <f t="shared" si="0"/>
        <v>3.4534775578440625E-3</v>
      </c>
      <c r="E107" s="42"/>
    </row>
    <row r="108" spans="1:5" x14ac:dyDescent="0.2">
      <c r="A108" s="44">
        <v>5125</v>
      </c>
      <c r="B108" s="42" t="s">
        <v>290</v>
      </c>
      <c r="C108" s="45">
        <v>0</v>
      </c>
      <c r="D108" s="46">
        <f t="shared" si="0"/>
        <v>0</v>
      </c>
      <c r="E108" s="42"/>
    </row>
    <row r="109" spans="1:5" x14ac:dyDescent="0.2">
      <c r="A109" s="44">
        <v>5126</v>
      </c>
      <c r="B109" s="42" t="s">
        <v>291</v>
      </c>
      <c r="C109" s="45">
        <v>41001.58</v>
      </c>
      <c r="D109" s="46">
        <f t="shared" si="0"/>
        <v>2.9105454545970806E-2</v>
      </c>
      <c r="E109" s="42"/>
    </row>
    <row r="110" spans="1:5" x14ac:dyDescent="0.2">
      <c r="A110" s="44">
        <v>5127</v>
      </c>
      <c r="B110" s="42" t="s">
        <v>292</v>
      </c>
      <c r="C110" s="45">
        <v>0</v>
      </c>
      <c r="D110" s="46">
        <f t="shared" si="0"/>
        <v>0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2164</v>
      </c>
      <c r="D112" s="46">
        <f t="shared" si="0"/>
        <v>1.5361408910944609E-3</v>
      </c>
      <c r="E112" s="42"/>
    </row>
    <row r="113" spans="1:5" x14ac:dyDescent="0.2">
      <c r="A113" s="123">
        <v>5130</v>
      </c>
      <c r="B113" s="119" t="s">
        <v>295</v>
      </c>
      <c r="C113" s="121">
        <f>SUM(C114:C122)</f>
        <v>192789.88</v>
      </c>
      <c r="D113" s="124">
        <f t="shared" si="0"/>
        <v>0.13685416730923944</v>
      </c>
      <c r="E113" s="42"/>
    </row>
    <row r="114" spans="1:5" x14ac:dyDescent="0.2">
      <c r="A114" s="44">
        <v>5131</v>
      </c>
      <c r="B114" s="42" t="s">
        <v>296</v>
      </c>
      <c r="C114" s="45">
        <v>11942</v>
      </c>
      <c r="D114" s="46">
        <f t="shared" si="0"/>
        <v>8.477169372204274E-3</v>
      </c>
      <c r="E114" s="42"/>
    </row>
    <row r="115" spans="1:5" x14ac:dyDescent="0.2">
      <c r="A115" s="44">
        <v>5132</v>
      </c>
      <c r="B115" s="42" t="s">
        <v>297</v>
      </c>
      <c r="C115" s="45">
        <v>6299.99</v>
      </c>
      <c r="D115" s="46">
        <f t="shared" si="0"/>
        <v>4.4721221129788314E-3</v>
      </c>
      <c r="E115" s="42"/>
    </row>
    <row r="116" spans="1:5" x14ac:dyDescent="0.2">
      <c r="A116" s="44">
        <v>5133</v>
      </c>
      <c r="B116" s="42" t="s">
        <v>298</v>
      </c>
      <c r="C116" s="45">
        <v>4500</v>
      </c>
      <c r="D116" s="46">
        <f t="shared" si="0"/>
        <v>3.1943780082833058E-3</v>
      </c>
      <c r="E116" s="42"/>
    </row>
    <row r="117" spans="1:5" x14ac:dyDescent="0.2">
      <c r="A117" s="44">
        <v>5134</v>
      </c>
      <c r="B117" s="42" t="s">
        <v>299</v>
      </c>
      <c r="C117" s="45">
        <v>8017.56</v>
      </c>
      <c r="D117" s="46">
        <f t="shared" si="0"/>
        <v>5.6913594097982006E-3</v>
      </c>
      <c r="E117" s="42"/>
    </row>
    <row r="118" spans="1:5" x14ac:dyDescent="0.2">
      <c r="A118" s="44">
        <v>5135</v>
      </c>
      <c r="B118" s="42" t="s">
        <v>300</v>
      </c>
      <c r="C118" s="45">
        <v>8047</v>
      </c>
      <c r="D118" s="46">
        <f t="shared" si="0"/>
        <v>5.7122577405901691E-3</v>
      </c>
      <c r="E118" s="42"/>
    </row>
    <row r="119" spans="1:5" x14ac:dyDescent="0.2">
      <c r="A119" s="44">
        <v>5136</v>
      </c>
      <c r="B119" s="42" t="s">
        <v>301</v>
      </c>
      <c r="C119" s="45">
        <v>0</v>
      </c>
      <c r="D119" s="46">
        <f t="shared" si="0"/>
        <v>0</v>
      </c>
      <c r="E119" s="42"/>
    </row>
    <row r="120" spans="1:5" x14ac:dyDescent="0.2">
      <c r="A120" s="44">
        <v>5137</v>
      </c>
      <c r="B120" s="42" t="s">
        <v>302</v>
      </c>
      <c r="C120" s="45">
        <v>3262.98</v>
      </c>
      <c r="D120" s="46">
        <f t="shared" si="0"/>
        <v>2.3162647896596135E-3</v>
      </c>
      <c r="E120" s="42"/>
    </row>
    <row r="121" spans="1:5" x14ac:dyDescent="0.2">
      <c r="A121" s="44">
        <v>5138</v>
      </c>
      <c r="B121" s="42" t="s">
        <v>303</v>
      </c>
      <c r="C121" s="45">
        <v>115505.35</v>
      </c>
      <c r="D121" s="46">
        <f t="shared" si="0"/>
        <v>8.1992833306459137E-2</v>
      </c>
      <c r="E121" s="42"/>
    </row>
    <row r="122" spans="1:5" x14ac:dyDescent="0.2">
      <c r="A122" s="44">
        <v>5139</v>
      </c>
      <c r="B122" s="42" t="s">
        <v>304</v>
      </c>
      <c r="C122" s="45">
        <v>35215</v>
      </c>
      <c r="D122" s="46">
        <f t="shared" si="0"/>
        <v>2.4997782569265912E-2</v>
      </c>
      <c r="E122" s="42"/>
    </row>
    <row r="123" spans="1:5" x14ac:dyDescent="0.2">
      <c r="A123" s="123">
        <v>5200</v>
      </c>
      <c r="B123" s="119" t="s">
        <v>305</v>
      </c>
      <c r="C123" s="121">
        <f>C124+C127+C130+C133+C138+C142+C145+C147+C153</f>
        <v>0</v>
      </c>
      <c r="D123" s="124">
        <f t="shared" si="0"/>
        <v>0</v>
      </c>
      <c r="E123" s="42"/>
    </row>
    <row r="124" spans="1:5" x14ac:dyDescent="0.2">
      <c r="A124" s="123">
        <v>5210</v>
      </c>
      <c r="B124" s="119" t="s">
        <v>306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309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256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257</v>
      </c>
      <c r="C133" s="121">
        <f>SUM(C134:C137)</f>
        <v>0</v>
      </c>
      <c r="D133" s="124">
        <f t="shared" si="0"/>
        <v>0</v>
      </c>
      <c r="E133" s="42"/>
    </row>
    <row r="134" spans="1:5" x14ac:dyDescent="0.2">
      <c r="A134" s="44">
        <v>5241</v>
      </c>
      <c r="B134" s="42" t="s">
        <v>314</v>
      </c>
      <c r="C134" s="45">
        <v>0</v>
      </c>
      <c r="D134" s="46">
        <f t="shared" si="0"/>
        <v>0</v>
      </c>
      <c r="E134" s="42"/>
    </row>
    <row r="135" spans="1:5" x14ac:dyDescent="0.2">
      <c r="A135" s="44">
        <v>5242</v>
      </c>
      <c r="B135" s="42" t="s">
        <v>315</v>
      </c>
      <c r="C135" s="45">
        <v>0</v>
      </c>
      <c r="D135" s="46">
        <f t="shared" si="0"/>
        <v>0</v>
      </c>
      <c r="E135" s="42"/>
    </row>
    <row r="136" spans="1:5" x14ac:dyDescent="0.2">
      <c r="A136" s="44">
        <v>5243</v>
      </c>
      <c r="B136" s="42" t="s">
        <v>316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258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318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321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324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326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332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335</v>
      </c>
      <c r="C156" s="121">
        <f>C157+C160+C163</f>
        <v>0</v>
      </c>
      <c r="D156" s="124">
        <f t="shared" si="0"/>
        <v>0</v>
      </c>
      <c r="E156" s="42"/>
    </row>
    <row r="157" spans="1:5" x14ac:dyDescent="0.2">
      <c r="A157" s="123">
        <v>5310</v>
      </c>
      <c r="B157" s="119" t="s">
        <v>251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252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253</v>
      </c>
      <c r="C163" s="121">
        <f>SUM(C164:C165)</f>
        <v>0</v>
      </c>
      <c r="D163" s="124">
        <f t="shared" si="1"/>
        <v>0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0</v>
      </c>
      <c r="D165" s="46">
        <f t="shared" si="1"/>
        <v>0</v>
      </c>
      <c r="E165" s="42"/>
    </row>
    <row r="166" spans="1:5" x14ac:dyDescent="0.2">
      <c r="A166" s="123">
        <v>5400</v>
      </c>
      <c r="B166" s="119" t="s">
        <v>342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343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346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349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352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353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356</v>
      </c>
      <c r="C181" s="121">
        <f>C182+C191+C194+C200</f>
        <v>0</v>
      </c>
      <c r="D181" s="124">
        <f t="shared" si="1"/>
        <v>0</v>
      </c>
      <c r="E181" s="42"/>
    </row>
    <row r="182" spans="1:5" x14ac:dyDescent="0.2">
      <c r="A182" s="123">
        <v>5510</v>
      </c>
      <c r="B182" s="119" t="s">
        <v>357</v>
      </c>
      <c r="C182" s="121">
        <f>SUM(C183:C190)</f>
        <v>0</v>
      </c>
      <c r="D182" s="124">
        <f t="shared" si="1"/>
        <v>0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367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373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381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80" zoomScaleNormal="80" workbookViewId="0">
      <selection activeCell="A7" sqref="A7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1" t="s">
        <v>600</v>
      </c>
      <c r="B1" s="172"/>
      <c r="C1" s="172"/>
      <c r="D1" s="172"/>
      <c r="E1" s="172"/>
      <c r="F1" s="172"/>
      <c r="G1" s="10" t="s">
        <v>497</v>
      </c>
      <c r="H1" s="19">
        <v>2024</v>
      </c>
    </row>
    <row r="2" spans="1:8" s="11" customFormat="1" ht="18.95" customHeight="1" x14ac:dyDescent="0.25">
      <c r="A2" s="171" t="s">
        <v>501</v>
      </c>
      <c r="B2" s="172"/>
      <c r="C2" s="172"/>
      <c r="D2" s="172"/>
      <c r="E2" s="172"/>
      <c r="F2" s="172"/>
      <c r="G2" s="10" t="s">
        <v>498</v>
      </c>
      <c r="H2" s="19" t="s">
        <v>500</v>
      </c>
    </row>
    <row r="3" spans="1:8" s="11" customFormat="1" ht="18.95" customHeight="1" x14ac:dyDescent="0.25">
      <c r="A3" s="171" t="s">
        <v>601</v>
      </c>
      <c r="B3" s="172"/>
      <c r="C3" s="172"/>
      <c r="D3" s="172"/>
      <c r="E3" s="172"/>
      <c r="F3" s="172"/>
      <c r="G3" s="10" t="s">
        <v>499</v>
      </c>
      <c r="H3" s="19">
        <v>3</v>
      </c>
    </row>
    <row r="4" spans="1:8" s="11" customFormat="1" ht="18.95" customHeight="1" x14ac:dyDescent="0.25">
      <c r="A4" s="171" t="s">
        <v>515</v>
      </c>
      <c r="B4" s="172"/>
      <c r="C4" s="172"/>
      <c r="D4" s="172"/>
      <c r="E4" s="172"/>
      <c r="F4" s="172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-5712.85</v>
      </c>
      <c r="D15" s="18">
        <v>-5204.49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169530.16</v>
      </c>
      <c r="D20" s="18">
        <v>169530.16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5000</v>
      </c>
      <c r="D21" s="18">
        <v>5000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6983.2</v>
      </c>
      <c r="D23" s="18">
        <v>6983.2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903650.22</v>
      </c>
      <c r="D56" s="18">
        <f>SUM(D57:D63)</f>
        <v>0</v>
      </c>
      <c r="E56" s="18">
        <f>SUM(E57:E63)</f>
        <v>-75304.179999999993</v>
      </c>
    </row>
    <row r="57" spans="1:10" x14ac:dyDescent="0.2">
      <c r="A57" s="16">
        <v>1231</v>
      </c>
      <c r="B57" s="14" t="s">
        <v>149</v>
      </c>
      <c r="C57" s="18">
        <v>0</v>
      </c>
      <c r="D57" s="145"/>
      <c r="E57" s="145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903650.22</v>
      </c>
      <c r="D59" s="18">
        <v>0</v>
      </c>
      <c r="E59" s="18">
        <v>-37652.089999999997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0</v>
      </c>
      <c r="E63" s="18">
        <v>-37652.089999999997</v>
      </c>
    </row>
    <row r="64" spans="1:10" x14ac:dyDescent="0.2">
      <c r="A64" s="16">
        <v>1240</v>
      </c>
      <c r="B64" s="14" t="s">
        <v>156</v>
      </c>
      <c r="C64" s="18">
        <f>SUM(C65:C72)</f>
        <v>1504155.04</v>
      </c>
      <c r="D64" s="18">
        <f t="shared" ref="D64:E64" si="0">SUM(D65:D72)</f>
        <v>0</v>
      </c>
      <c r="E64" s="18">
        <f t="shared" si="0"/>
        <v>287531.56</v>
      </c>
    </row>
    <row r="65" spans="1:9" x14ac:dyDescent="0.2">
      <c r="A65" s="16">
        <v>1241</v>
      </c>
      <c r="B65" s="14" t="s">
        <v>157</v>
      </c>
      <c r="C65" s="18">
        <v>548411.93999999994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158</v>
      </c>
      <c r="C66" s="18">
        <v>854669.19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159</v>
      </c>
      <c r="C67" s="18">
        <v>0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160</v>
      </c>
      <c r="C68" s="18">
        <v>71001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161</v>
      </c>
      <c r="C69" s="18">
        <v>0</v>
      </c>
      <c r="D69" s="18">
        <v>0</v>
      </c>
      <c r="E69" s="18">
        <v>287531.56</v>
      </c>
    </row>
    <row r="70" spans="1:9" x14ac:dyDescent="0.2">
      <c r="A70" s="16">
        <v>1246</v>
      </c>
      <c r="B70" s="14" t="s">
        <v>162</v>
      </c>
      <c r="C70" s="18">
        <v>20576.86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163</v>
      </c>
      <c r="C71" s="18">
        <v>9496.0499999999993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26050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26050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0</v>
      </c>
      <c r="D82" s="145"/>
      <c r="E82" s="145"/>
    </row>
    <row r="83" spans="1:8" x14ac:dyDescent="0.2">
      <c r="A83" s="16">
        <v>1271</v>
      </c>
      <c r="B83" s="14" t="s">
        <v>173</v>
      </c>
      <c r="C83" s="18">
        <v>0</v>
      </c>
      <c r="D83" s="145"/>
      <c r="E83" s="145"/>
    </row>
    <row r="84" spans="1:8" x14ac:dyDescent="0.2">
      <c r="A84" s="16">
        <v>1272</v>
      </c>
      <c r="B84" s="14" t="s">
        <v>174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175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176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177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178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0</v>
      </c>
    </row>
    <row r="99" spans="1:8" x14ac:dyDescent="0.2">
      <c r="A99" s="16">
        <v>1191</v>
      </c>
      <c r="B99" s="14" t="s">
        <v>484</v>
      </c>
      <c r="C99" s="18">
        <v>0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127687.12</v>
      </c>
      <c r="D110" s="18">
        <f>SUM(D111:D119)</f>
        <v>127687.12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2702.75</v>
      </c>
      <c r="D111" s="18">
        <f>C111</f>
        <v>2702.75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3130</v>
      </c>
      <c r="D112" s="18">
        <f t="shared" ref="D112:D119" si="1">C112</f>
        <v>3130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11791.57</v>
      </c>
      <c r="D117" s="18">
        <f t="shared" si="1"/>
        <v>11791.57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110062.8</v>
      </c>
      <c r="D119" s="18">
        <f t="shared" si="1"/>
        <v>110062.8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5" t="s">
        <v>569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 x14ac:dyDescent="0.2">
      <c r="A155" s="128">
        <v>2170</v>
      </c>
      <c r="B155" s="129" t="s">
        <v>570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571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572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573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574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575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576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577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578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579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 x14ac:dyDescent="0.2">
      <c r="A167" s="128">
        <v>2190</v>
      </c>
      <c r="B167" s="129" t="s">
        <v>580</v>
      </c>
      <c r="C167" s="130">
        <f>SUM(C168:C170)</f>
        <v>0</v>
      </c>
      <c r="D167" s="129"/>
      <c r="E167" s="129"/>
    </row>
    <row r="168" spans="1:5" x14ac:dyDescent="0.2">
      <c r="A168" s="128">
        <v>2191</v>
      </c>
      <c r="B168" s="129" t="s">
        <v>581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582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217</v>
      </c>
      <c r="C170" s="130">
        <v>0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517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B30" sqref="B30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3" t="s">
        <v>600</v>
      </c>
      <c r="B1" s="173"/>
      <c r="C1" s="173"/>
      <c r="D1" s="21" t="s">
        <v>497</v>
      </c>
      <c r="E1" s="22">
        <v>2024</v>
      </c>
    </row>
    <row r="2" spans="1:5" ht="18.95" customHeight="1" x14ac:dyDescent="0.2">
      <c r="A2" s="173" t="s">
        <v>503</v>
      </c>
      <c r="B2" s="173"/>
      <c r="C2" s="173"/>
      <c r="D2" s="21" t="s">
        <v>498</v>
      </c>
      <c r="E2" s="22" t="s">
        <v>500</v>
      </c>
    </row>
    <row r="3" spans="1:5" ht="18.95" customHeight="1" x14ac:dyDescent="0.2">
      <c r="A3" s="173" t="s">
        <v>601</v>
      </c>
      <c r="B3" s="173"/>
      <c r="C3" s="173"/>
      <c r="D3" s="21" t="s">
        <v>499</v>
      </c>
      <c r="E3" s="22">
        <v>3</v>
      </c>
    </row>
    <row r="4" spans="1:5" ht="18.95" customHeight="1" x14ac:dyDescent="0.2">
      <c r="A4" s="173" t="s">
        <v>515</v>
      </c>
      <c r="B4" s="173"/>
      <c r="C4" s="173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97388.2</v>
      </c>
    </row>
    <row r="10" spans="1:5" x14ac:dyDescent="0.2">
      <c r="A10" s="27">
        <v>3120</v>
      </c>
      <c r="B10" s="23" t="s">
        <v>383</v>
      </c>
      <c r="C10" s="28">
        <v>0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164820.54999999999</v>
      </c>
    </row>
    <row r="16" spans="1:5" x14ac:dyDescent="0.2">
      <c r="A16" s="27">
        <v>3220</v>
      </c>
      <c r="B16" s="23" t="s">
        <v>387</v>
      </c>
      <c r="C16" s="28">
        <v>2296729.44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7"/>
  <sheetViews>
    <sheetView zoomScale="130" zoomScaleNormal="130" workbookViewId="0">
      <selection activeCell="E17" sqref="E17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3" t="s">
        <v>600</v>
      </c>
      <c r="B1" s="173"/>
      <c r="C1" s="173"/>
      <c r="D1" s="21" t="s">
        <v>497</v>
      </c>
      <c r="E1" s="22">
        <v>2024</v>
      </c>
    </row>
    <row r="2" spans="1:5" s="29" customFormat="1" ht="18.95" customHeight="1" x14ac:dyDescent="0.25">
      <c r="A2" s="173" t="s">
        <v>504</v>
      </c>
      <c r="B2" s="173"/>
      <c r="C2" s="173"/>
      <c r="D2" s="21" t="s">
        <v>498</v>
      </c>
      <c r="E2" s="22" t="s">
        <v>500</v>
      </c>
    </row>
    <row r="3" spans="1:5" s="29" customFormat="1" ht="18.95" customHeight="1" x14ac:dyDescent="0.25">
      <c r="A3" s="173" t="s">
        <v>601</v>
      </c>
      <c r="B3" s="173"/>
      <c r="C3" s="173"/>
      <c r="D3" s="21" t="s">
        <v>499</v>
      </c>
      <c r="E3" s="22">
        <v>3</v>
      </c>
    </row>
    <row r="4" spans="1:5" s="29" customFormat="1" ht="18.95" customHeight="1" x14ac:dyDescent="0.25">
      <c r="A4" s="173" t="s">
        <v>515</v>
      </c>
      <c r="B4" s="173"/>
      <c r="C4" s="173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7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8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428203.19</v>
      </c>
      <c r="D10" s="28">
        <v>276313.49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4">
        <f>SUM(C9:C15)</f>
        <v>428203.19</v>
      </c>
      <c r="D16" s="84">
        <f>SUM(D9:D15)</f>
        <v>276313.49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148</v>
      </c>
      <c r="C21" s="84">
        <f>SUM(C22:C28)</f>
        <v>0</v>
      </c>
      <c r="D21" s="84">
        <f>SUM(D22:D28)</f>
        <v>0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4">
        <f>SUM(C30:C37)</f>
        <v>0</v>
      </c>
      <c r="D29" s="84">
        <f>SUM(D30:D37)</f>
        <v>1006548.0599999999</v>
      </c>
    </row>
    <row r="30" spans="1:4" x14ac:dyDescent="0.2">
      <c r="A30" s="27">
        <v>1241</v>
      </c>
      <c r="B30" s="23" t="s">
        <v>157</v>
      </c>
      <c r="C30" s="28">
        <v>0</v>
      </c>
      <c r="D30" s="28">
        <v>162378.87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844169.19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0</v>
      </c>
      <c r="D35" s="28">
        <v>0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167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168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169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170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171</v>
      </c>
      <c r="C43" s="136">
        <v>0</v>
      </c>
      <c r="D43" s="136">
        <v>0</v>
      </c>
    </row>
    <row r="44" spans="1:5" x14ac:dyDescent="0.2">
      <c r="B44" s="85" t="s">
        <v>519</v>
      </c>
      <c r="C44" s="84">
        <f>C21+C29+C38</f>
        <v>0</v>
      </c>
      <c r="D44" s="84">
        <f>D21+D29+D38</f>
        <v>1006548.0599999999</v>
      </c>
    </row>
    <row r="45" spans="1:5" x14ac:dyDescent="0.2">
      <c r="E45" s="156"/>
    </row>
    <row r="46" spans="1:5" x14ac:dyDescent="0.2">
      <c r="A46" s="25" t="s">
        <v>591</v>
      </c>
      <c r="B46" s="25"/>
      <c r="C46" s="25"/>
      <c r="D46" s="25"/>
      <c r="E46" s="157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8"/>
    </row>
    <row r="48" spans="1:5" x14ac:dyDescent="0.2">
      <c r="A48" s="34">
        <v>3210</v>
      </c>
      <c r="B48" s="35" t="s">
        <v>520</v>
      </c>
      <c r="C48" s="84">
        <v>164820.54999999999</v>
      </c>
      <c r="D48" s="84">
        <v>956539.95</v>
      </c>
      <c r="E48" s="156"/>
    </row>
    <row r="49" spans="1:4" x14ac:dyDescent="0.2">
      <c r="A49" s="27"/>
      <c r="B49" s="85" t="s">
        <v>509</v>
      </c>
      <c r="C49" s="84">
        <f>C54+C66+C94+C97+C50</f>
        <v>-1386.82</v>
      </c>
      <c r="D49" s="84">
        <f>D54+D66+D94+D97+D50</f>
        <v>68090.38</v>
      </c>
    </row>
    <row r="50" spans="1:4" x14ac:dyDescent="0.2">
      <c r="A50" s="100">
        <v>5100</v>
      </c>
      <c r="B50" s="101" t="s">
        <v>277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144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539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342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4">
        <f>C67+C76+C79+C85</f>
        <v>0</v>
      </c>
      <c r="D66" s="84">
        <f>D67+D76+D79+D85</f>
        <v>68090.38</v>
      </c>
    </row>
    <row r="67" spans="1:4" x14ac:dyDescent="0.2">
      <c r="A67" s="27">
        <v>5510</v>
      </c>
      <c r="B67" s="23" t="s">
        <v>357</v>
      </c>
      <c r="C67" s="28">
        <f>SUM(C68:C75)</f>
        <v>0</v>
      </c>
      <c r="D67" s="28">
        <f>SUM(D68:D75)</f>
        <v>68090.38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0</v>
      </c>
      <c r="D70" s="28">
        <v>30121.67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0</v>
      </c>
      <c r="D72" s="28">
        <v>36014.959999999999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0</v>
      </c>
      <c r="D74" s="28">
        <v>1953.75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0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0</v>
      </c>
    </row>
    <row r="97" spans="1:4" x14ac:dyDescent="0.2">
      <c r="A97" s="34">
        <v>2110</v>
      </c>
      <c r="B97" s="88" t="s">
        <v>521</v>
      </c>
      <c r="C97" s="84">
        <f>SUM(C98:C102)</f>
        <v>-1386.82</v>
      </c>
      <c r="D97" s="84">
        <f>SUM(D98:D102)</f>
        <v>0</v>
      </c>
    </row>
    <row r="98" spans="1:4" x14ac:dyDescent="0.2">
      <c r="A98" s="27">
        <v>2111</v>
      </c>
      <c r="B98" s="23" t="s">
        <v>522</v>
      </c>
      <c r="C98" s="28">
        <v>0</v>
      </c>
      <c r="D98" s="28">
        <v>0</v>
      </c>
    </row>
    <row r="99" spans="1:4" x14ac:dyDescent="0.2">
      <c r="A99" s="27">
        <v>2112</v>
      </c>
      <c r="B99" s="23" t="s">
        <v>523</v>
      </c>
      <c r="C99" s="28">
        <v>-1386.82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5" t="s">
        <v>527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540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541</v>
      </c>
      <c r="C105" s="109">
        <v>0</v>
      </c>
      <c r="D105" s="109">
        <v>0</v>
      </c>
    </row>
    <row r="106" spans="1:4" x14ac:dyDescent="0.2">
      <c r="A106" s="103"/>
      <c r="B106" s="108" t="s">
        <v>542</v>
      </c>
      <c r="C106" s="109">
        <v>0</v>
      </c>
      <c r="D106" s="109">
        <v>0</v>
      </c>
    </row>
    <row r="107" spans="1:4" x14ac:dyDescent="0.2">
      <c r="A107" s="103"/>
      <c r="B107" s="108" t="s">
        <v>543</v>
      </c>
      <c r="C107" s="109">
        <v>0</v>
      </c>
      <c r="D107" s="109">
        <v>0</v>
      </c>
    </row>
    <row r="108" spans="1:4" x14ac:dyDescent="0.2">
      <c r="A108" s="103"/>
      <c r="B108" s="108" t="s">
        <v>544</v>
      </c>
      <c r="C108" s="109">
        <v>0</v>
      </c>
      <c r="D108" s="109">
        <v>0</v>
      </c>
    </row>
    <row r="109" spans="1:4" x14ac:dyDescent="0.2">
      <c r="A109" s="103"/>
      <c r="B109" s="110" t="s">
        <v>545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546</v>
      </c>
      <c r="C111" s="109">
        <v>0</v>
      </c>
      <c r="D111" s="109">
        <v>0</v>
      </c>
    </row>
    <row r="112" spans="1:4" x14ac:dyDescent="0.2">
      <c r="A112" s="103"/>
      <c r="B112" s="110" t="s">
        <v>547</v>
      </c>
      <c r="C112" s="102">
        <f>+C113+C135</f>
        <v>0</v>
      </c>
      <c r="D112" s="102">
        <f>+D113+D135</f>
        <v>0</v>
      </c>
    </row>
    <row r="113" spans="1:4" x14ac:dyDescent="0.2">
      <c r="A113" s="100">
        <v>4300</v>
      </c>
      <c r="B113" s="106" t="s">
        <v>595</v>
      </c>
      <c r="C113" s="107">
        <f>C127+C114+C117+C123+C125</f>
        <v>0</v>
      </c>
      <c r="D113" s="111">
        <f>D127+D114+D117+D123+D125</f>
        <v>0</v>
      </c>
    </row>
    <row r="114" spans="1:4" x14ac:dyDescent="0.2">
      <c r="A114" s="100">
        <v>4310</v>
      </c>
      <c r="B114" s="106" t="s">
        <v>260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429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261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262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263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264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265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266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267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268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268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269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269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270</v>
      </c>
      <c r="C127" s="141">
        <f>SUM(C128:C134)</f>
        <v>0</v>
      </c>
      <c r="D127" s="141">
        <f>SUM(D128:D134)</f>
        <v>0</v>
      </c>
    </row>
    <row r="128" spans="1:4" x14ac:dyDescent="0.2">
      <c r="A128" s="81">
        <v>4392</v>
      </c>
      <c r="B128" s="137" t="s">
        <v>271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430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272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273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274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431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270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528</v>
      </c>
      <c r="C135" s="84">
        <f>SUM(C136:C144)</f>
        <v>0</v>
      </c>
      <c r="D135" s="84">
        <f>SUM(D136:D144)</f>
        <v>0</v>
      </c>
    </row>
    <row r="136" spans="1:4" x14ac:dyDescent="0.2">
      <c r="A136" s="27">
        <v>1124</v>
      </c>
      <c r="B136" s="89" t="s">
        <v>529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530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531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532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535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536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537</v>
      </c>
      <c r="C144" s="28">
        <v>0</v>
      </c>
      <c r="D144" s="28">
        <v>0</v>
      </c>
    </row>
    <row r="145" spans="1:4" x14ac:dyDescent="0.2">
      <c r="A145" s="27"/>
      <c r="B145" s="91" t="s">
        <v>538</v>
      </c>
      <c r="C145" s="84">
        <f>C48+C49+C103-C109-C112</f>
        <v>163433.72999999998</v>
      </c>
      <c r="D145" s="84">
        <f>D48+D49+D103-D109-D112</f>
        <v>1024630.33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0"/>
  <sheetViews>
    <sheetView showGridLines="0" workbookViewId="0">
      <selection activeCell="A16" sqref="A16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4" t="s">
        <v>600</v>
      </c>
      <c r="B1" s="175"/>
      <c r="C1" s="176"/>
    </row>
    <row r="2" spans="1:3" s="30" customFormat="1" ht="18" customHeight="1" x14ac:dyDescent="0.25">
      <c r="A2" s="177" t="s">
        <v>505</v>
      </c>
      <c r="B2" s="178"/>
      <c r="C2" s="179"/>
    </row>
    <row r="3" spans="1:3" s="30" customFormat="1" ht="18" customHeight="1" x14ac:dyDescent="0.25">
      <c r="A3" s="177" t="s">
        <v>601</v>
      </c>
      <c r="B3" s="178"/>
      <c r="C3" s="179"/>
    </row>
    <row r="4" spans="1:3" s="32" customFormat="1" ht="18" customHeight="1" x14ac:dyDescent="0.2">
      <c r="A4" s="180" t="s">
        <v>506</v>
      </c>
      <c r="B4" s="181"/>
      <c r="C4" s="182"/>
    </row>
    <row r="5" spans="1:3" s="32" customFormat="1" ht="18" customHeight="1" x14ac:dyDescent="0.2">
      <c r="A5" s="183" t="s">
        <v>405</v>
      </c>
      <c r="B5" s="184"/>
      <c r="C5" s="147">
        <v>2024</v>
      </c>
    </row>
    <row r="6" spans="1:3" x14ac:dyDescent="0.2">
      <c r="A6" s="47" t="s">
        <v>434</v>
      </c>
      <c r="B6" s="47"/>
      <c r="C6" s="92">
        <v>1573545.5</v>
      </c>
    </row>
    <row r="7" spans="1:3" x14ac:dyDescent="0.2">
      <c r="A7" s="48"/>
      <c r="B7" s="49"/>
      <c r="C7" s="50"/>
    </row>
    <row r="8" spans="1:3" x14ac:dyDescent="0.2">
      <c r="A8" s="57" t="s">
        <v>435</v>
      </c>
      <c r="B8" s="57"/>
      <c r="C8" s="93">
        <f>SUM(C9:C14)</f>
        <v>0</v>
      </c>
    </row>
    <row r="9" spans="1:3" x14ac:dyDescent="0.2">
      <c r="A9" s="64" t="s">
        <v>436</v>
      </c>
      <c r="B9" s="63" t="s">
        <v>260</v>
      </c>
      <c r="C9" s="94">
        <v>0</v>
      </c>
    </row>
    <row r="10" spans="1:3" x14ac:dyDescent="0.2">
      <c r="A10" s="51" t="s">
        <v>437</v>
      </c>
      <c r="B10" s="52" t="s">
        <v>446</v>
      </c>
      <c r="C10" s="94">
        <v>0</v>
      </c>
    </row>
    <row r="11" spans="1:3" x14ac:dyDescent="0.2">
      <c r="A11" s="51" t="s">
        <v>438</v>
      </c>
      <c r="B11" s="52" t="s">
        <v>268</v>
      </c>
      <c r="C11" s="94">
        <v>0</v>
      </c>
    </row>
    <row r="12" spans="1:3" x14ac:dyDescent="0.2">
      <c r="A12" s="51" t="s">
        <v>439</v>
      </c>
      <c r="B12" s="52" t="s">
        <v>269</v>
      </c>
      <c r="C12" s="94">
        <v>0</v>
      </c>
    </row>
    <row r="13" spans="1:3" x14ac:dyDescent="0.2">
      <c r="A13" s="51" t="s">
        <v>440</v>
      </c>
      <c r="B13" s="52" t="s">
        <v>270</v>
      </c>
      <c r="C13" s="94">
        <v>0</v>
      </c>
    </row>
    <row r="14" spans="1:3" x14ac:dyDescent="0.2">
      <c r="A14" s="53" t="s">
        <v>441</v>
      </c>
      <c r="B14" s="54" t="s">
        <v>442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597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445</v>
      </c>
      <c r="C17" s="94">
        <v>0</v>
      </c>
    </row>
    <row r="18" spans="1:3" x14ac:dyDescent="0.2">
      <c r="A18" s="59">
        <v>3.2</v>
      </c>
      <c r="B18" s="52" t="s">
        <v>443</v>
      </c>
      <c r="C18" s="94">
        <v>0</v>
      </c>
    </row>
    <row r="19" spans="1:3" x14ac:dyDescent="0.2">
      <c r="A19" s="59">
        <v>3.3</v>
      </c>
      <c r="B19" s="54" t="s">
        <v>444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548</v>
      </c>
      <c r="B21" s="62"/>
      <c r="C21" s="92">
        <f>C6+C8-C16</f>
        <v>1573545.5</v>
      </c>
    </row>
    <row r="23" spans="1:3" x14ac:dyDescent="0.2">
      <c r="B23" s="31" t="s">
        <v>517</v>
      </c>
    </row>
    <row r="119" spans="4:4" x14ac:dyDescent="0.2">
      <c r="D119" s="31">
        <v>0</v>
      </c>
    </row>
    <row r="120" spans="4:4" x14ac:dyDescent="0.2">
      <c r="D120" s="31">
        <v>0</v>
      </c>
    </row>
    <row r="121" spans="4:4" x14ac:dyDescent="0.2">
      <c r="D121" s="31">
        <v>0</v>
      </c>
    </row>
    <row r="122" spans="4:4" x14ac:dyDescent="0.2">
      <c r="D122" s="31">
        <v>0</v>
      </c>
    </row>
    <row r="124" spans="4:4" x14ac:dyDescent="0.2">
      <c r="D124" s="31">
        <v>0</v>
      </c>
    </row>
    <row r="126" spans="4:4" x14ac:dyDescent="0.2">
      <c r="D126" s="31">
        <v>0</v>
      </c>
    </row>
    <row r="128" spans="4:4" x14ac:dyDescent="0.2">
      <c r="D128" s="31">
        <v>0</v>
      </c>
    </row>
    <row r="129" spans="4:4" x14ac:dyDescent="0.2">
      <c r="D129" s="31">
        <v>0</v>
      </c>
    </row>
    <row r="130" spans="4:4" x14ac:dyDescent="0.2">
      <c r="D130" s="31">
        <v>0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4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5" t="s">
        <v>600</v>
      </c>
      <c r="B1" s="186"/>
      <c r="C1" s="187"/>
    </row>
    <row r="2" spans="1:3" s="33" customFormat="1" ht="18.95" customHeight="1" x14ac:dyDescent="0.25">
      <c r="A2" s="188" t="s">
        <v>507</v>
      </c>
      <c r="B2" s="189"/>
      <c r="C2" s="190"/>
    </row>
    <row r="3" spans="1:3" s="33" customFormat="1" ht="18.95" customHeight="1" x14ac:dyDescent="0.25">
      <c r="A3" s="188" t="s">
        <v>601</v>
      </c>
      <c r="B3" s="189"/>
      <c r="C3" s="190"/>
    </row>
    <row r="4" spans="1:3" x14ac:dyDescent="0.2">
      <c r="A4" s="180" t="s">
        <v>506</v>
      </c>
      <c r="B4" s="181"/>
      <c r="C4" s="182"/>
    </row>
    <row r="5" spans="1:3" ht="22.15" customHeight="1" x14ac:dyDescent="0.2">
      <c r="A5" s="191" t="s">
        <v>405</v>
      </c>
      <c r="B5" s="192"/>
      <c r="C5" s="147">
        <v>2024</v>
      </c>
    </row>
    <row r="6" spans="1:3" x14ac:dyDescent="0.2">
      <c r="A6" s="72" t="s">
        <v>447</v>
      </c>
      <c r="B6" s="47"/>
      <c r="C6" s="96">
        <v>1408724.95</v>
      </c>
    </row>
    <row r="7" spans="1:3" x14ac:dyDescent="0.2">
      <c r="A7" s="66"/>
      <c r="B7" s="49"/>
      <c r="C7" s="67"/>
    </row>
    <row r="8" spans="1:3" x14ac:dyDescent="0.2">
      <c r="A8" s="57" t="s">
        <v>448</v>
      </c>
      <c r="B8" s="68"/>
      <c r="C8" s="93">
        <f>SUM(C9:C29)</f>
        <v>0</v>
      </c>
    </row>
    <row r="9" spans="1:3" x14ac:dyDescent="0.2">
      <c r="A9" s="82">
        <v>2.1</v>
      </c>
      <c r="B9" s="73" t="s">
        <v>288</v>
      </c>
      <c r="C9" s="97">
        <v>0</v>
      </c>
    </row>
    <row r="10" spans="1:3" x14ac:dyDescent="0.2">
      <c r="A10" s="82">
        <v>2.2000000000000002</v>
      </c>
      <c r="B10" s="73" t="s">
        <v>285</v>
      </c>
      <c r="C10" s="97">
        <v>0</v>
      </c>
    </row>
    <row r="11" spans="1:3" x14ac:dyDescent="0.2">
      <c r="A11" s="78">
        <v>2.2999999999999998</v>
      </c>
      <c r="B11" s="65" t="s">
        <v>157</v>
      </c>
      <c r="C11" s="97">
        <v>0</v>
      </c>
    </row>
    <row r="12" spans="1:3" x14ac:dyDescent="0.2">
      <c r="A12" s="78">
        <v>2.4</v>
      </c>
      <c r="B12" s="65" t="s">
        <v>158</v>
      </c>
      <c r="C12" s="97">
        <v>0</v>
      </c>
    </row>
    <row r="13" spans="1:3" x14ac:dyDescent="0.2">
      <c r="A13" s="78">
        <v>2.5</v>
      </c>
      <c r="B13" s="65" t="s">
        <v>159</v>
      </c>
      <c r="C13" s="97">
        <v>0</v>
      </c>
    </row>
    <row r="14" spans="1:3" x14ac:dyDescent="0.2">
      <c r="A14" s="78">
        <v>2.6</v>
      </c>
      <c r="B14" s="65" t="s">
        <v>160</v>
      </c>
      <c r="C14" s="97">
        <v>0</v>
      </c>
    </row>
    <row r="15" spans="1:3" x14ac:dyDescent="0.2">
      <c r="A15" s="78">
        <v>2.7</v>
      </c>
      <c r="B15" s="65" t="s">
        <v>161</v>
      </c>
      <c r="C15" s="97">
        <v>0</v>
      </c>
    </row>
    <row r="16" spans="1:3" x14ac:dyDescent="0.2">
      <c r="A16" s="78">
        <v>2.8</v>
      </c>
      <c r="B16" s="65" t="s">
        <v>162</v>
      </c>
      <c r="C16" s="97">
        <v>0</v>
      </c>
    </row>
    <row r="17" spans="1:3" x14ac:dyDescent="0.2">
      <c r="A17" s="78">
        <v>2.9</v>
      </c>
      <c r="B17" s="65" t="s">
        <v>164</v>
      </c>
      <c r="C17" s="97">
        <v>0</v>
      </c>
    </row>
    <row r="18" spans="1:3" x14ac:dyDescent="0.2">
      <c r="A18" s="78" t="s">
        <v>449</v>
      </c>
      <c r="B18" s="65" t="s">
        <v>450</v>
      </c>
      <c r="C18" s="97">
        <v>0</v>
      </c>
    </row>
    <row r="19" spans="1:3" x14ac:dyDescent="0.2">
      <c r="A19" s="78" t="s">
        <v>475</v>
      </c>
      <c r="B19" s="65" t="s">
        <v>166</v>
      </c>
      <c r="C19" s="97">
        <v>0</v>
      </c>
    </row>
    <row r="20" spans="1:3" x14ac:dyDescent="0.2">
      <c r="A20" s="78" t="s">
        <v>476</v>
      </c>
      <c r="B20" s="65" t="s">
        <v>451</v>
      </c>
      <c r="C20" s="97">
        <v>0</v>
      </c>
    </row>
    <row r="21" spans="1:3" x14ac:dyDescent="0.2">
      <c r="A21" s="78" t="s">
        <v>477</v>
      </c>
      <c r="B21" s="65" t="s">
        <v>452</v>
      </c>
      <c r="C21" s="97">
        <v>0</v>
      </c>
    </row>
    <row r="22" spans="1:3" x14ac:dyDescent="0.2">
      <c r="A22" s="78" t="s">
        <v>478</v>
      </c>
      <c r="B22" s="65" t="s">
        <v>453</v>
      </c>
      <c r="C22" s="97">
        <v>0</v>
      </c>
    </row>
    <row r="23" spans="1:3" x14ac:dyDescent="0.2">
      <c r="A23" s="78" t="s">
        <v>454</v>
      </c>
      <c r="B23" s="65" t="s">
        <v>455</v>
      </c>
      <c r="C23" s="97">
        <v>0</v>
      </c>
    </row>
    <row r="24" spans="1:3" x14ac:dyDescent="0.2">
      <c r="A24" s="78" t="s">
        <v>456</v>
      </c>
      <c r="B24" s="65" t="s">
        <v>457</v>
      </c>
      <c r="C24" s="97">
        <v>0</v>
      </c>
    </row>
    <row r="25" spans="1:3" x14ac:dyDescent="0.2">
      <c r="A25" s="78" t="s">
        <v>458</v>
      </c>
      <c r="B25" s="65" t="s">
        <v>459</v>
      </c>
      <c r="C25" s="97">
        <v>0</v>
      </c>
    </row>
    <row r="26" spans="1:3" x14ac:dyDescent="0.2">
      <c r="A26" s="78" t="s">
        <v>460</v>
      </c>
      <c r="B26" s="65" t="s">
        <v>461</v>
      </c>
      <c r="C26" s="97">
        <v>0</v>
      </c>
    </row>
    <row r="27" spans="1:3" x14ac:dyDescent="0.2">
      <c r="A27" s="78" t="s">
        <v>462</v>
      </c>
      <c r="B27" s="65" t="s">
        <v>463</v>
      </c>
      <c r="C27" s="97">
        <v>0</v>
      </c>
    </row>
    <row r="28" spans="1:3" x14ac:dyDescent="0.2">
      <c r="A28" s="78" t="s">
        <v>464</v>
      </c>
      <c r="B28" s="65" t="s">
        <v>465</v>
      </c>
      <c r="C28" s="97">
        <v>0</v>
      </c>
    </row>
    <row r="29" spans="1:3" x14ac:dyDescent="0.2">
      <c r="A29" s="78" t="s">
        <v>466</v>
      </c>
      <c r="B29" s="73" t="s">
        <v>467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468</v>
      </c>
      <c r="B31" s="77"/>
      <c r="C31" s="98">
        <f>SUM(C32:C38)</f>
        <v>0</v>
      </c>
    </row>
    <row r="32" spans="1:3" x14ac:dyDescent="0.2">
      <c r="A32" s="78" t="s">
        <v>469</v>
      </c>
      <c r="B32" s="65" t="s">
        <v>357</v>
      </c>
      <c r="C32" s="97">
        <v>0</v>
      </c>
    </row>
    <row r="33" spans="1:3" x14ac:dyDescent="0.2">
      <c r="A33" s="78" t="s">
        <v>470</v>
      </c>
      <c r="B33" s="65" t="s">
        <v>40</v>
      </c>
      <c r="C33" s="97">
        <v>0</v>
      </c>
    </row>
    <row r="34" spans="1:3" x14ac:dyDescent="0.2">
      <c r="A34" s="78" t="s">
        <v>471</v>
      </c>
      <c r="B34" s="65" t="s">
        <v>367</v>
      </c>
      <c r="C34" s="97">
        <v>0</v>
      </c>
    </row>
    <row r="35" spans="1:3" x14ac:dyDescent="0.2">
      <c r="A35" s="78" t="s">
        <v>472</v>
      </c>
      <c r="B35" s="65" t="s">
        <v>373</v>
      </c>
      <c r="C35" s="97">
        <v>0</v>
      </c>
    </row>
    <row r="36" spans="1:3" x14ac:dyDescent="0.2">
      <c r="A36" s="78" t="s">
        <v>473</v>
      </c>
      <c r="B36" s="65" t="s">
        <v>381</v>
      </c>
      <c r="C36" s="97">
        <v>0</v>
      </c>
    </row>
    <row r="37" spans="1:3" x14ac:dyDescent="0.2">
      <c r="A37" s="78" t="s">
        <v>550</v>
      </c>
      <c r="B37" s="65" t="s">
        <v>598</v>
      </c>
      <c r="C37" s="97">
        <v>0</v>
      </c>
    </row>
    <row r="38" spans="1:3" x14ac:dyDescent="0.2">
      <c r="A38" s="78" t="s">
        <v>551</v>
      </c>
      <c r="B38" s="73" t="s">
        <v>474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549</v>
      </c>
      <c r="B40" s="47"/>
      <c r="C40" s="92">
        <f>C6-C8+C31</f>
        <v>1408724.95</v>
      </c>
    </row>
    <row r="42" spans="1:3" x14ac:dyDescent="0.2">
      <c r="B42" s="31" t="s">
        <v>517</v>
      </c>
    </row>
    <row r="132" spans="3:4" x14ac:dyDescent="0.2">
      <c r="D132" s="31">
        <v>0</v>
      </c>
    </row>
    <row r="133" spans="3:4" x14ac:dyDescent="0.2">
      <c r="D133" s="31">
        <v>0</v>
      </c>
    </row>
    <row r="134" spans="3:4" x14ac:dyDescent="0.2">
      <c r="D134" s="31">
        <v>0</v>
      </c>
    </row>
    <row r="136" spans="3:4" x14ac:dyDescent="0.2">
      <c r="C136" s="31">
        <v>0</v>
      </c>
      <c r="D136" s="31">
        <v>0</v>
      </c>
    </row>
    <row r="137" spans="3:4" x14ac:dyDescent="0.2">
      <c r="C137" s="31">
        <v>0</v>
      </c>
      <c r="D137" s="31">
        <v>0</v>
      </c>
    </row>
    <row r="138" spans="3:4" x14ac:dyDescent="0.2">
      <c r="C138" s="31">
        <v>0</v>
      </c>
      <c r="D138" s="31">
        <v>0</v>
      </c>
    </row>
    <row r="139" spans="3:4" x14ac:dyDescent="0.2">
      <c r="C139" s="31">
        <v>0</v>
      </c>
      <c r="D139" s="31">
        <v>0</v>
      </c>
    </row>
    <row r="140" spans="3:4" x14ac:dyDescent="0.2">
      <c r="C140" s="31">
        <v>0</v>
      </c>
      <c r="D140" s="31">
        <v>0</v>
      </c>
    </row>
    <row r="141" spans="3:4" x14ac:dyDescent="0.2">
      <c r="C141" s="31">
        <v>0</v>
      </c>
      <c r="D141" s="31">
        <v>0</v>
      </c>
    </row>
    <row r="142" spans="3:4" x14ac:dyDescent="0.2">
      <c r="C142" s="31">
        <v>0</v>
      </c>
      <c r="D142" s="31">
        <v>0</v>
      </c>
    </row>
    <row r="143" spans="3:4" x14ac:dyDescent="0.2">
      <c r="C143" s="31">
        <v>0</v>
      </c>
      <c r="D143" s="31">
        <v>0</v>
      </c>
    </row>
    <row r="144" spans="3:4" x14ac:dyDescent="0.2">
      <c r="C144" s="31">
        <v>0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8"/>
  <sheetViews>
    <sheetView tabSelected="1" topLeftCell="A26" workbookViewId="0">
      <selection activeCell="D48" sqref="D48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3" t="s">
        <v>600</v>
      </c>
      <c r="B1" s="194"/>
      <c r="C1" s="194"/>
      <c r="D1" s="194"/>
      <c r="E1" s="194"/>
      <c r="F1" s="194"/>
      <c r="G1" s="21" t="s">
        <v>497</v>
      </c>
      <c r="H1" s="22">
        <v>2024</v>
      </c>
    </row>
    <row r="2" spans="1:10" ht="18.95" customHeight="1" x14ac:dyDescent="0.2">
      <c r="A2" s="173" t="s">
        <v>508</v>
      </c>
      <c r="B2" s="194"/>
      <c r="C2" s="194"/>
      <c r="D2" s="194"/>
      <c r="E2" s="194"/>
      <c r="F2" s="194"/>
      <c r="G2" s="21" t="s">
        <v>498</v>
      </c>
      <c r="H2" s="22" t="s">
        <v>500</v>
      </c>
    </row>
    <row r="3" spans="1:10" ht="18.95" customHeight="1" x14ac:dyDescent="0.2">
      <c r="A3" s="195" t="s">
        <v>601</v>
      </c>
      <c r="B3" s="196"/>
      <c r="C3" s="196"/>
      <c r="D3" s="196"/>
      <c r="E3" s="196"/>
      <c r="F3" s="196"/>
      <c r="G3" s="21" t="s">
        <v>499</v>
      </c>
      <c r="H3" s="22">
        <v>3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46"/>
      <c r="H4" s="146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161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3" t="s">
        <v>552</v>
      </c>
      <c r="C39" s="193"/>
      <c r="D39" s="28"/>
      <c r="E39" s="28"/>
      <c r="F39" s="28"/>
    </row>
    <row r="40" spans="1:6" x14ac:dyDescent="0.2">
      <c r="B40" s="142" t="s">
        <v>405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2113754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-540208.5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0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-1573545.5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3" t="s">
        <v>553</v>
      </c>
      <c r="C48" s="193"/>
    </row>
    <row r="49" spans="1:3" x14ac:dyDescent="0.2">
      <c r="B49" s="149" t="s">
        <v>405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-2113754</v>
      </c>
    </row>
    <row r="51" spans="1:3" x14ac:dyDescent="0.2">
      <c r="A51" s="23">
        <v>8220</v>
      </c>
      <c r="B51" s="112" t="s">
        <v>46</v>
      </c>
      <c r="C51" s="114">
        <v>354444.66</v>
      </c>
    </row>
    <row r="52" spans="1:3" x14ac:dyDescent="0.2">
      <c r="A52" s="23">
        <v>8230</v>
      </c>
      <c r="B52" s="112" t="s">
        <v>599</v>
      </c>
      <c r="C52" s="114">
        <v>0</v>
      </c>
    </row>
    <row r="53" spans="1:3" x14ac:dyDescent="0.2">
      <c r="A53" s="23">
        <v>8240</v>
      </c>
      <c r="B53" s="112" t="s">
        <v>45</v>
      </c>
      <c r="C53" s="114">
        <v>350584.39</v>
      </c>
    </row>
    <row r="54" spans="1:3" x14ac:dyDescent="0.2">
      <c r="A54" s="23">
        <v>8250</v>
      </c>
      <c r="B54" s="112" t="s">
        <v>44</v>
      </c>
      <c r="C54" s="114">
        <v>0</v>
      </c>
    </row>
    <row r="55" spans="1:3" x14ac:dyDescent="0.2">
      <c r="A55" s="23">
        <v>8260</v>
      </c>
      <c r="B55" s="112" t="s">
        <v>43</v>
      </c>
      <c r="C55" s="114">
        <v>-1386.82</v>
      </c>
    </row>
    <row r="56" spans="1:3" x14ac:dyDescent="0.2">
      <c r="A56" s="23">
        <v>8270</v>
      </c>
      <c r="B56" s="112" t="s">
        <v>42</v>
      </c>
      <c r="C56" s="114">
        <v>1410111.77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25" right="0.25" top="0.75" bottom="0.75" header="0.3" footer="0.3"/>
  <pageSetup scale="42" fitToHeight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2024-10-18T05:45:55Z</cp:lastPrinted>
  <dcterms:created xsi:type="dcterms:W3CDTF">2012-12-11T20:36:24Z</dcterms:created>
  <dcterms:modified xsi:type="dcterms:W3CDTF">2024-10-18T05:46:01Z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